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225" windowHeight="7515" activeTab="0"/>
  </bookViews>
  <sheets>
    <sheet name="2013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<sst xmlns="http://schemas.openxmlformats.org/spreadsheetml/2006/main" count="296" uniqueCount="161">
  <si>
    <t>Section 2.</t>
  </si>
  <si>
    <t>Salaries &amp; Wages</t>
  </si>
  <si>
    <t>Other Expenses</t>
  </si>
  <si>
    <t>GRAND TOTAL GENERAL FUND</t>
  </si>
  <si>
    <t>Section 3.</t>
  </si>
  <si>
    <t>TOTAL STATE HIGHWAY FUND</t>
  </si>
  <si>
    <t>TOTAL SPECIAL REVENUE FUNDS</t>
  </si>
  <si>
    <t>Section 4.</t>
  </si>
  <si>
    <t>TOTAL GENERAL BOND RETIREMENT FUND</t>
  </si>
  <si>
    <t>TOTAL DEBT SERVICE FUNDS</t>
  </si>
  <si>
    <t>Section 5.</t>
  </si>
  <si>
    <t>TOTAL CAPITAL PROJECTS FUNDS</t>
  </si>
  <si>
    <t>TOTAL POLICE PENSION FUND</t>
  </si>
  <si>
    <t>TOTAL FIRE PENSION FUND</t>
  </si>
  <si>
    <t>GRAND TOTAL ALL FUNDS</t>
  </si>
  <si>
    <t>committees, resulting in such formal action, took place in meetings open to the public, in compliance with all statutory</t>
  </si>
  <si>
    <t>requirements including the requirements of Section 121.22 of the Ohio Revised Code.</t>
  </si>
  <si>
    <t>This Ordinance is hereby declared to be an emergency measure necessary for the</t>
  </si>
  <si>
    <t>AN ORDINANCE APPROPRIATING FUNDS FOR CURRENT</t>
  </si>
  <si>
    <t>EXPENSES AND OTHER EXPENDITURES OF THE CITY OF</t>
  </si>
  <si>
    <t>OLMSTED FALLS, OHIO, FOR THE PERIOD COMMENCING</t>
  </si>
  <si>
    <t>DECLARING AN EMERGENCY</t>
  </si>
  <si>
    <t>BE IT ORDAINED BY THE COUNCIL OF THE CITY OF OLMSTED FALLS,</t>
  </si>
  <si>
    <t>CUYAHOGA COUNTY, STATE OF OHIO, THAT:</t>
  </si>
  <si>
    <t>To provide for the current expenses and other expenditures of the City</t>
  </si>
  <si>
    <t>the sums set forth in the following sections are hereby appropriated.</t>
  </si>
  <si>
    <t>GENERAL FUND</t>
  </si>
  <si>
    <t>1100 COUNCIL</t>
  </si>
  <si>
    <t>1300 MAYOR</t>
  </si>
  <si>
    <t xml:space="preserve">1400 FINANCE </t>
  </si>
  <si>
    <t>1500 LAW</t>
  </si>
  <si>
    <t>1600 CIVIL SERVICE</t>
  </si>
  <si>
    <t>1900 ADMINISTRATION</t>
  </si>
  <si>
    <t>2100 POLICE</t>
  </si>
  <si>
    <t>2130 CRIME PREVENTION</t>
  </si>
  <si>
    <t>2170 AUXILIARY</t>
  </si>
  <si>
    <t>2200 DARE</t>
  </si>
  <si>
    <t>2300 DETENTION</t>
  </si>
  <si>
    <t>2600 DISPATCH</t>
  </si>
  <si>
    <t>2700 FIRE</t>
  </si>
  <si>
    <t>3200 ENGINEERING</t>
  </si>
  <si>
    <t>3700 TRASH COLLECTION</t>
  </si>
  <si>
    <t>4200 SERVICE</t>
  </si>
  <si>
    <t>5100 ECONOMIC DEVELOPMENT</t>
  </si>
  <si>
    <t>5500 AGING</t>
  </si>
  <si>
    <t>5900 BUILDING</t>
  </si>
  <si>
    <t>5820 PLANNING</t>
  </si>
  <si>
    <t>5830 ABR</t>
  </si>
  <si>
    <t>5860 BZA</t>
  </si>
  <si>
    <t>7300 PARK AND RECREATION</t>
  </si>
  <si>
    <t>SPECIAL REVENUE FUNDS</t>
  </si>
  <si>
    <t>102 STATE HIGHWAY FUND</t>
  </si>
  <si>
    <t>103 STREET CONSTRUCTION MAINTENANCE AND REPAIR FUND</t>
  </si>
  <si>
    <t>TOTAL STREET CONSTRUCTION MAINTENANCE AND REPAIR FUND</t>
  </si>
  <si>
    <t>104 ROAD REPAIR FUND</t>
  </si>
  <si>
    <t>105 FIRE LEVY FUND</t>
  </si>
  <si>
    <t>TOTAL ROAD REPAIR FUND</t>
  </si>
  <si>
    <t>TOTAL FIRE LEVY FUND</t>
  </si>
  <si>
    <t>106 FIRE EQUIPMENT FUND</t>
  </si>
  <si>
    <t>107 POLICE LEVY FUND</t>
  </si>
  <si>
    <t>TOTAL FIRE EQUIPMENT FUND</t>
  </si>
  <si>
    <t>TOTAL POLICE LEVY FUND</t>
  </si>
  <si>
    <t>108 PARKS LEVY, DEVELOPMENT AND MAINTENACE FUND</t>
  </si>
  <si>
    <t>TOTAL PARKS LEVY, DEVELOPMENT AND MAINTENANCE FUND</t>
  </si>
  <si>
    <t>109 CEMETERY FUND</t>
  </si>
  <si>
    <t>TOTAL CEMETERY FUND</t>
  </si>
  <si>
    <t>110 DUI EDUCATION FUND</t>
  </si>
  <si>
    <t>TOTAL DUI EDUCATION FUND</t>
  </si>
  <si>
    <t>111 SOUTHWEST GENERAL HOSPITAL FUND</t>
  </si>
  <si>
    <t>TOTAL SOUTHWEST GENERAL HOSPITAL FUND</t>
  </si>
  <si>
    <t>112 CDBG FUND</t>
  </si>
  <si>
    <t>TOTAL CDBG FUND</t>
  </si>
  <si>
    <t>114 STORM SEWER MAINTENANCE AND REPAIR FUND</t>
  </si>
  <si>
    <t>TOTAL STORM SEWER MAINTENANCE AND REPAIR FUND</t>
  </si>
  <si>
    <t>115 FIRE PENSION FUND</t>
  </si>
  <si>
    <t>116 POLICE PENSION FUND</t>
  </si>
  <si>
    <t>117 SHADE TREE FUND</t>
  </si>
  <si>
    <t>TOTAL SHADE TREE FUND</t>
  </si>
  <si>
    <t>118 STREET LIGHTING ASSESSMENT FUND</t>
  </si>
  <si>
    <t>TOTAL STREET LIGHTING ASSESSMENT FUND</t>
  </si>
  <si>
    <t>121 RECREATION FUND</t>
  </si>
  <si>
    <t>TOTAL RECREATION FUND</t>
  </si>
  <si>
    <t>123 MAYORS COURT COMPUTERIZATION FUND</t>
  </si>
  <si>
    <t>TOTAL MAYORS COURT COMPUTERIZATION FUND</t>
  </si>
  <si>
    <t>128 SEWER OPERATION, MAINTENANCE AND REPAIR FUND</t>
  </si>
  <si>
    <t>TOTAL SEWER OPERATION, MAINTENANCE AND REPAIR FUND</t>
  </si>
  <si>
    <t>130 DARE FUND</t>
  </si>
  <si>
    <t>TOTAL DARE FUND</t>
  </si>
  <si>
    <t>131 COVERED BRIDGE FUND</t>
  </si>
  <si>
    <t>TOTAL COVERED BRIDGE FUND</t>
  </si>
  <si>
    <t>132 JENKINS CENTER FUND</t>
  </si>
  <si>
    <t>TOTAL JENKINS CETER FUND</t>
  </si>
  <si>
    <t>133 COMPUTERIZATION CLERK OF COURT FUND</t>
  </si>
  <si>
    <t>134 COMMUNITY DIVERSION FUND</t>
  </si>
  <si>
    <t>TOTAL COMMUNITY DIVERSION FUND</t>
  </si>
  <si>
    <t>135 LAW ENFORCEMENT TRUST FUND</t>
  </si>
  <si>
    <t>TOTAL LAW ENFORCEMENT TRUST FUND</t>
  </si>
  <si>
    <t>204 GENERAL BOND RETIREMENT FUND</t>
  </si>
  <si>
    <t>205 OWDA SERVICE FUND</t>
  </si>
  <si>
    <t>206 OWDA SERVICE FUND - MYRTLE</t>
  </si>
  <si>
    <t>TOTAL OWDA SERVICE FUND</t>
  </si>
  <si>
    <t>TOTAL OWDA SERVICE FUND - MYRTLE</t>
  </si>
  <si>
    <t>207 OWDA SERVICE FUND - CLARK/CRANAGE</t>
  </si>
  <si>
    <t>TOTAL OWDA SERVICE FUND - CLARK/CRANAGE</t>
  </si>
  <si>
    <t>208 WATER DEBT PROJECT 2 FUND</t>
  </si>
  <si>
    <t>TOTAL WATER DEBT PROJECT 2 FUND</t>
  </si>
  <si>
    <t>TOTAL SEWER DEBT PROJECT 2 FUND</t>
  </si>
  <si>
    <t>209 SEWER DEBT PROJECT 2 FUND</t>
  </si>
  <si>
    <t>TOTAL SANITARY SEWER DEBT PROJECT 3 FUND</t>
  </si>
  <si>
    <t>210 SANITARY SEWER DEBT PROJECT 3 FUND</t>
  </si>
  <si>
    <t>211 STORM SEWER DEBT PROJECT 3 FUND</t>
  </si>
  <si>
    <t>TOTAL STORM SEWER DEBT PROJECT 3 FUND</t>
  </si>
  <si>
    <t>212 LINDBERGH/WESTLAWN DEBT FUND</t>
  </si>
  <si>
    <t>TOTAL LINDBERGH/WESTLAWN DEBT FUND</t>
  </si>
  <si>
    <t>CAPITAL PROJECT FUNDS</t>
  </si>
  <si>
    <t>DEBT SERVICE FUNDS</t>
  </si>
  <si>
    <t>301 CAPITAL IMPROVEMENT FUND</t>
  </si>
  <si>
    <t>TOTAL CAPITAL IMPROVEMENT FUND</t>
  </si>
  <si>
    <t>313 CAPITAL IMPROVEMENT SERVICE EQUIPMENT FUND</t>
  </si>
  <si>
    <t>TOTAL CAPITAL IMPROVEMENT SERVICE EQUIPMENT FUND</t>
  </si>
  <si>
    <t>315 RAILROAD IMPROVEMENT FUND</t>
  </si>
  <si>
    <t>TOTAL RAILROAD IMPROVEMENT FUND</t>
  </si>
  <si>
    <t>317 RAILROAD GRADE SEPARATION FUND</t>
  </si>
  <si>
    <t>TOTAL RAILROAD GRADE SEPARATION FUND</t>
  </si>
  <si>
    <t>Garry Thompson, Council President</t>
  </si>
  <si>
    <r>
      <t>PASSED</t>
    </r>
    <r>
      <rPr>
        <b/>
        <i/>
        <sz val="12"/>
        <rFont val="Times New Roman"/>
        <family val="1"/>
      </rPr>
      <t xml:space="preserve">: </t>
    </r>
  </si>
  <si>
    <r>
      <t>APPROVED</t>
    </r>
    <r>
      <rPr>
        <b/>
        <i/>
        <sz val="12"/>
        <rFont val="Times New Roman"/>
        <family val="1"/>
      </rPr>
      <t xml:space="preserve">: </t>
    </r>
  </si>
  <si>
    <t>Robert Blomquist, Mayor</t>
  </si>
  <si>
    <t>Date</t>
  </si>
  <si>
    <r>
      <t>APPROVED AS TO FORM</t>
    </r>
    <r>
      <rPr>
        <i/>
        <sz val="12"/>
        <rFont val="Times New Roman"/>
        <family val="1"/>
      </rPr>
      <t xml:space="preserve">: </t>
    </r>
  </si>
  <si>
    <r>
      <t xml:space="preserve">   </t>
    </r>
    <r>
      <rPr>
        <b/>
        <i/>
        <sz val="12"/>
        <rFont val="Times New Roman"/>
        <family val="1"/>
      </rPr>
      <t>Paul T. Murphy, Director of Law</t>
    </r>
  </si>
  <si>
    <r>
      <t>ATTEST</t>
    </r>
    <r>
      <rPr>
        <i/>
        <sz val="12"/>
        <rFont val="Times New Roman"/>
        <family val="1"/>
      </rPr>
      <t>:</t>
    </r>
    <r>
      <rPr>
        <i/>
        <u val="single"/>
        <sz val="12"/>
        <rFont val="Times New Roman"/>
        <family val="1"/>
      </rPr>
      <t xml:space="preserve"> </t>
    </r>
  </si>
  <si>
    <r>
      <t>Angela Mancini</t>
    </r>
    <r>
      <rPr>
        <i/>
        <sz val="12"/>
        <rFont val="Times New Roman"/>
        <family val="1"/>
      </rPr>
      <t xml:space="preserve">, </t>
    </r>
    <r>
      <rPr>
        <b/>
        <i/>
        <sz val="12"/>
        <rFont val="Times New Roman"/>
        <family val="1"/>
      </rPr>
      <t>Clerk of Council</t>
    </r>
  </si>
  <si>
    <t xml:space="preserve">First Reading:  </t>
  </si>
  <si>
    <r>
      <t>Second Reading:</t>
    </r>
    <r>
      <rPr>
        <b/>
        <sz val="12"/>
        <rFont val="Times New Roman"/>
        <family val="1"/>
      </rPr>
      <t xml:space="preserve">  </t>
    </r>
  </si>
  <si>
    <r>
      <t>Third Reading:</t>
    </r>
    <r>
      <rPr>
        <b/>
        <sz val="12"/>
        <rFont val="Times New Roman"/>
        <family val="1"/>
      </rPr>
      <t xml:space="preserve">  </t>
    </r>
  </si>
  <si>
    <t>1200 MAYOR'S COURT</t>
  </si>
  <si>
    <t>113 PARK AND RECREATION OPERATION FUND</t>
  </si>
  <si>
    <t>for payments upon receiving the proper certificates and vouchers therefore approved by the</t>
  </si>
  <si>
    <t xml:space="preserve">evidenced by an approved purchase order that was duly approved and encumbered in a prior year. </t>
  </si>
  <si>
    <t>The Director of Finance is further authorized and directed to forward a certified</t>
  </si>
  <si>
    <t xml:space="preserve">copy of this Ordinance to the Office of the Cuyahoga County Budget Commission immediately upon its </t>
  </si>
  <si>
    <t xml:space="preserve">passage and signature of the Mayor. </t>
  </si>
  <si>
    <t xml:space="preserve">That the Council finds and determines that all formal actions of this Council relating </t>
  </si>
  <si>
    <t>to the adoption of this Ordinance have been taken at open meetings of this Council; and that deliberations of this Council and of its</t>
  </si>
  <si>
    <t>Ordinance affects the day to day business of the municipality.  It shall therefore take effect immediately upon</t>
  </si>
  <si>
    <r>
      <t>Section 1.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</si>
  <si>
    <t>INTRODUCED BY: Mayor Robert Blomquist</t>
  </si>
  <si>
    <t>immediate preservation of the health, safety and welfare of the residents of Olmsted Falls for the reason that this</t>
  </si>
  <si>
    <t>passage by the affirmative vote of no less than five (5) members elected to Council and approval by the Mayor</t>
  </si>
  <si>
    <t xml:space="preserve">or otherwise at the earliest time allowed by law. </t>
  </si>
  <si>
    <t xml:space="preserve">The Director of Finance is hereby authorized and directed to draw warrants </t>
  </si>
  <si>
    <t>Council of the City of Olmsted Falls for items that were encumbered against a prior year appropriation</t>
  </si>
  <si>
    <t>9700 TRANSFER</t>
  </si>
  <si>
    <t>`</t>
  </si>
  <si>
    <t>JANUARY 1, 2013 AND ENDING DECEMBER 31, 2013 AND</t>
  </si>
  <si>
    <t xml:space="preserve">of Olmsted Falls for the period commencing January 1, 2013 and ending December 31, 2013, </t>
  </si>
  <si>
    <t>9100 DEBT</t>
  </si>
  <si>
    <t>9400 CAPITAL OUTLAY</t>
  </si>
  <si>
    <t>138 LONG TERM COMPENSATED ABSENCE FUND</t>
  </si>
  <si>
    <t>ORDINANCE NO. 54-2013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</si>
</sst>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$&quot;#,##0.000"/>
    <numFmt numFmtId="167" formatCode="0.000%"/>
    <numFmt numFmtId="168" formatCode="&quot;$&quot;#,##0.0000"/>
    <numFmt numFmtId="169" formatCode="&quot;$&quot;#,##0.0"/>
    <numFmt numFmtId="170" formatCode="0.0%"/>
    <numFmt numFmtId="171" formatCode="&quot;£&quot;#,##0;\-&quot;£&quot;#,##0"/>
    <numFmt numFmtId="172" formatCode="&quot;£&quot;#,##0;[Red]\-&quot;£&quot;#,##0"/>
    <numFmt numFmtId="173" formatCode="&quot;£&quot;#,##0.00;[Red]\-&quot;£&quot;#,##0.00"/>
    <numFmt numFmtId="174" formatCode="0.0000000"/>
    <numFmt numFmtId="175" formatCode="0.000000"/>
    <numFmt numFmtId="176" formatCode="0.00000"/>
    <numFmt numFmtId="177" formatCode="#,##0.0"/>
    <numFmt numFmtId="178" formatCode="_(* #,##0_);_(* \(#,##0\);_(* &quot;-&quot;??_);_(@_)"/>
    <numFmt numFmtId="179" formatCode="&quot;$&quot;#,##0.0_);\(&quot;$&quot;#,##0.0\)"/>
    <numFmt numFmtId="180" formatCode="0.0"/>
    <numFmt numFmtId="181" formatCode="_(* #,##0.0_);_(* \(#,##0.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.0000_);[Red]\(#,##0.0000\)"/>
    <numFmt numFmtId="186" formatCode="#,##0.000000000000000000"/>
    <numFmt numFmtId="187" formatCode="0.00_);\(0.00\)"/>
    <numFmt numFmtId="188" formatCode="[$€-2]\ #,##0.00_);[Red]\([$€-2]\ #,##0.00\)"/>
  </numFmts>
  <fonts count="47">
    <font>
      <sz val="11"/>
      <name val="Lucida Sans"/>
      <family val="0"/>
    </font>
    <font>
      <u val="single"/>
      <sz val="11"/>
      <color indexed="36"/>
      <name val="Lucida Sans"/>
      <family val="2"/>
    </font>
    <font>
      <u val="single"/>
      <sz val="11"/>
      <color indexed="12"/>
      <name val="Lucida Sans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2"/>
      <name val="Lucida San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54"/>
      <color indexed="4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165" fontId="6" fillId="0" borderId="0" xfId="0" applyNumberFormat="1" applyFont="1" applyAlignment="1">
      <alignment/>
    </xf>
    <xf numFmtId="0" fontId="4" fillId="0" borderId="0" xfId="57" applyFont="1">
      <alignment/>
      <protection/>
    </xf>
    <xf numFmtId="0" fontId="5" fillId="0" borderId="0" xfId="57" applyFont="1">
      <alignment/>
      <protection/>
    </xf>
    <xf numFmtId="165" fontId="4" fillId="0" borderId="0" xfId="57" applyNumberFormat="1" applyFont="1">
      <alignment/>
      <protection/>
    </xf>
    <xf numFmtId="165" fontId="5" fillId="0" borderId="0" xfId="57" applyNumberFormat="1" applyFont="1">
      <alignment/>
      <protection/>
    </xf>
    <xf numFmtId="0" fontId="4" fillId="0" borderId="0" xfId="57" applyFont="1" applyAlignment="1">
      <alignment horizontal="left"/>
      <protection/>
    </xf>
    <xf numFmtId="0" fontId="5" fillId="0" borderId="0" xfId="57" applyFont="1" applyAlignment="1">
      <alignment horizontal="center"/>
      <protection/>
    </xf>
    <xf numFmtId="0" fontId="9" fillId="0" borderId="0" xfId="57" applyFont="1" applyAlignment="1">
      <alignment horizontal="left"/>
      <protection/>
    </xf>
    <xf numFmtId="0" fontId="9" fillId="0" borderId="0" xfId="57" applyFont="1">
      <alignment/>
      <protection/>
    </xf>
    <xf numFmtId="0" fontId="10" fillId="0" borderId="0" xfId="57" applyFont="1">
      <alignment/>
      <protection/>
    </xf>
    <xf numFmtId="165" fontId="5" fillId="0" borderId="0" xfId="57" applyNumberFormat="1" applyFont="1" applyFill="1">
      <alignment/>
      <protection/>
    </xf>
    <xf numFmtId="0" fontId="5" fillId="0" borderId="0" xfId="57" applyFont="1" applyFill="1">
      <alignment/>
      <protection/>
    </xf>
    <xf numFmtId="0" fontId="9" fillId="0" borderId="0" xfId="57" applyFont="1" applyFill="1">
      <alignment/>
      <protection/>
    </xf>
    <xf numFmtId="164" fontId="5" fillId="0" borderId="0" xfId="57" applyNumberFormat="1" applyFont="1" applyFill="1">
      <alignment/>
      <protection/>
    </xf>
    <xf numFmtId="165" fontId="5" fillId="0" borderId="10" xfId="57" applyNumberFormat="1" applyFont="1" applyBorder="1">
      <alignment/>
      <protection/>
    </xf>
    <xf numFmtId="0" fontId="11" fillId="0" borderId="0" xfId="0" applyFont="1" applyAlignment="1">
      <alignment/>
    </xf>
    <xf numFmtId="165" fontId="11" fillId="0" borderId="0" xfId="0" applyNumberFormat="1" applyFont="1" applyAlignment="1">
      <alignment/>
    </xf>
    <xf numFmtId="0" fontId="11" fillId="0" borderId="10" xfId="0" applyFont="1" applyBorder="1" applyAlignment="1">
      <alignment/>
    </xf>
    <xf numFmtId="165" fontId="11" fillId="0" borderId="10" xfId="0" applyNumberFormat="1" applyFont="1" applyBorder="1" applyAlignment="1">
      <alignment/>
    </xf>
    <xf numFmtId="0" fontId="5" fillId="0" borderId="10" xfId="57" applyFont="1" applyBorder="1">
      <alignment/>
      <protection/>
    </xf>
    <xf numFmtId="0" fontId="4" fillId="0" borderId="0" xfId="57" applyFont="1" applyFill="1">
      <alignment/>
      <protection/>
    </xf>
    <xf numFmtId="165" fontId="31" fillId="0" borderId="0" xfId="31" applyNumberFormat="1" applyFill="1" applyAlignment="1">
      <alignment/>
    </xf>
    <xf numFmtId="165" fontId="5" fillId="0" borderId="0" xfId="57" applyNumberFormat="1" applyFont="1" applyFill="1" applyBorder="1">
      <alignment/>
      <protection/>
    </xf>
    <xf numFmtId="165" fontId="5" fillId="0" borderId="10" xfId="57" applyNumberFormat="1" applyFont="1" applyFill="1" applyBorder="1">
      <alignment/>
      <protection/>
    </xf>
    <xf numFmtId="165" fontId="6" fillId="0" borderId="0" xfId="0" applyNumberFormat="1" applyFont="1" applyFill="1" applyAlignment="1">
      <alignment/>
    </xf>
    <xf numFmtId="165" fontId="11" fillId="0" borderId="0" xfId="0" applyNumberFormat="1" applyFont="1" applyFill="1" applyAlignment="1">
      <alignment/>
    </xf>
    <xf numFmtId="165" fontId="11" fillId="0" borderId="10" xfId="0" applyNumberFormat="1" applyFont="1" applyFill="1" applyBorder="1" applyAlignment="1">
      <alignment/>
    </xf>
    <xf numFmtId="165" fontId="4" fillId="0" borderId="0" xfId="57" applyNumberFormat="1" applyFont="1" applyFill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emp ordinanc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762000</xdr:colOff>
      <xdr:row>16</xdr:row>
      <xdr:rowOff>180975</xdr:rowOff>
    </xdr:from>
    <xdr:ext cx="6467475" cy="876300"/>
    <xdr:sp>
      <xdr:nvSpPr>
        <xdr:cNvPr id="1" name="Rectangle 1"/>
        <xdr:cNvSpPr>
          <a:spLocks/>
        </xdr:cNvSpPr>
      </xdr:nvSpPr>
      <xdr:spPr>
        <a:xfrm>
          <a:off x="1762125" y="3324225"/>
          <a:ext cx="6467475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00CCFF"/>
              </a:solidFill>
            </a:rPr>
            <a:t>ADOPTED 6/11/2013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6"/>
  <sheetViews>
    <sheetView tabSelected="1" zoomScalePageLayoutView="0" workbookViewId="0" topLeftCell="A1">
      <selection activeCell="G17" sqref="G17"/>
    </sheetView>
  </sheetViews>
  <sheetFormatPr defaultColWidth="7.99609375" defaultRowHeight="14.25"/>
  <cols>
    <col min="1" max="1" width="11.6640625" style="7" customWidth="1"/>
    <col min="2" max="2" width="9.88671875" style="7" customWidth="1"/>
    <col min="3" max="5" width="7.99609375" style="7" customWidth="1"/>
    <col min="6" max="6" width="10.99609375" style="15" bestFit="1" customWidth="1"/>
    <col min="7" max="7" width="10.77734375" style="15" customWidth="1"/>
    <col min="8" max="8" width="12.88671875" style="9" customWidth="1"/>
    <col min="9" max="9" width="10.99609375" style="7" bestFit="1" customWidth="1"/>
    <col min="10" max="16384" width="7.99609375" style="7" customWidth="1"/>
  </cols>
  <sheetData>
    <row r="1" spans="1:6" ht="15.75">
      <c r="A1" s="25" t="s">
        <v>160</v>
      </c>
      <c r="C1" s="6"/>
      <c r="F1" s="32"/>
    </row>
    <row r="2" ht="15.75">
      <c r="A2" s="6" t="s">
        <v>154</v>
      </c>
    </row>
    <row r="3" ht="15.75">
      <c r="A3" s="6" t="s">
        <v>147</v>
      </c>
    </row>
    <row r="5" ht="15.75">
      <c r="B5" s="10" t="s">
        <v>18</v>
      </c>
    </row>
    <row r="6" ht="15.75">
      <c r="B6" s="10" t="s">
        <v>19</v>
      </c>
    </row>
    <row r="7" ht="15.75">
      <c r="B7" s="10" t="s">
        <v>20</v>
      </c>
    </row>
    <row r="8" ht="15.75">
      <c r="B8" s="10" t="s">
        <v>155</v>
      </c>
    </row>
    <row r="9" ht="15.75">
      <c r="B9" s="10" t="s">
        <v>21</v>
      </c>
    </row>
    <row r="11" ht="15.75">
      <c r="A11" s="11"/>
    </row>
    <row r="12" spans="2:5" ht="15.75">
      <c r="B12" s="6" t="s">
        <v>22</v>
      </c>
      <c r="E12" s="6"/>
    </row>
    <row r="13" ht="15.75">
      <c r="A13" s="6" t="s">
        <v>23</v>
      </c>
    </row>
    <row r="15" spans="2:3" ht="15.75">
      <c r="B15" s="12" t="s">
        <v>146</v>
      </c>
      <c r="C15" s="7" t="s">
        <v>24</v>
      </c>
    </row>
    <row r="16" ht="15.75">
      <c r="A16" s="7" t="s">
        <v>156</v>
      </c>
    </row>
    <row r="17" ht="15.75">
      <c r="A17" s="7" t="s">
        <v>25</v>
      </c>
    </row>
    <row r="18" ht="15.75"/>
    <row r="19" spans="1:2" ht="15.75">
      <c r="A19" s="13" t="s">
        <v>26</v>
      </c>
      <c r="B19" s="12"/>
    </row>
    <row r="20" ht="15.75"/>
    <row r="21" ht="15.75">
      <c r="A21" s="14" t="s">
        <v>27</v>
      </c>
    </row>
    <row r="22" spans="2:6" ht="15.75">
      <c r="B22" s="7" t="s">
        <v>1</v>
      </c>
      <c r="F22" s="15">
        <v>89875</v>
      </c>
    </row>
    <row r="23" spans="2:9" ht="15.75">
      <c r="B23" s="7" t="s">
        <v>2</v>
      </c>
      <c r="F23" s="15">
        <f>9500+5500-7500</f>
        <v>7500</v>
      </c>
      <c r="G23" s="15">
        <f>F22+F23</f>
        <v>97375</v>
      </c>
      <c r="I23" s="9"/>
    </row>
    <row r="25" ht="15.75">
      <c r="A25" s="14" t="s">
        <v>136</v>
      </c>
    </row>
    <row r="26" spans="2:6" ht="15.75">
      <c r="B26" s="7" t="s">
        <v>1</v>
      </c>
      <c r="F26" s="15">
        <v>22495</v>
      </c>
    </row>
    <row r="27" spans="2:7" ht="15.75">
      <c r="B27" s="7" t="s">
        <v>2</v>
      </c>
      <c r="F27" s="15">
        <v>16550</v>
      </c>
      <c r="G27" s="15">
        <f>F26+F27</f>
        <v>39045</v>
      </c>
    </row>
    <row r="29" ht="15.75">
      <c r="A29" s="14" t="s">
        <v>28</v>
      </c>
    </row>
    <row r="30" spans="2:6" ht="15.75">
      <c r="B30" s="7" t="s">
        <v>1</v>
      </c>
      <c r="F30" s="15">
        <v>80153</v>
      </c>
    </row>
    <row r="31" spans="2:7" ht="15.75">
      <c r="B31" s="7" t="s">
        <v>2</v>
      </c>
      <c r="F31" s="15">
        <v>1600</v>
      </c>
      <c r="G31" s="15">
        <f>F30+F31</f>
        <v>81753</v>
      </c>
    </row>
    <row r="33" ht="15.75">
      <c r="A33" s="14" t="s">
        <v>29</v>
      </c>
    </row>
    <row r="34" spans="2:6" ht="15.75">
      <c r="B34" s="7" t="s">
        <v>1</v>
      </c>
      <c r="F34" s="15">
        <v>141486</v>
      </c>
    </row>
    <row r="35" spans="2:7" ht="15.75">
      <c r="B35" s="7" t="s">
        <v>2</v>
      </c>
      <c r="F35" s="15">
        <v>166000</v>
      </c>
      <c r="G35" s="15">
        <f>F34+F35</f>
        <v>307486</v>
      </c>
    </row>
    <row r="37" ht="15.75">
      <c r="A37" s="14" t="s">
        <v>30</v>
      </c>
    </row>
    <row r="38" spans="2:6" ht="15.75">
      <c r="B38" s="7" t="s">
        <v>1</v>
      </c>
      <c r="F38" s="15">
        <v>0</v>
      </c>
    </row>
    <row r="39" spans="2:7" ht="15.75">
      <c r="B39" s="7" t="s">
        <v>2</v>
      </c>
      <c r="F39" s="15">
        <v>138000</v>
      </c>
      <c r="G39" s="15">
        <f>F38+F39</f>
        <v>138000</v>
      </c>
    </row>
    <row r="41" ht="15.75">
      <c r="A41" s="14" t="s">
        <v>31</v>
      </c>
    </row>
    <row r="42" spans="2:6" ht="15.75">
      <c r="B42" s="7" t="s">
        <v>1</v>
      </c>
      <c r="F42" s="15">
        <v>578</v>
      </c>
    </row>
    <row r="43" spans="2:7" ht="15.75">
      <c r="B43" s="7" t="s">
        <v>2</v>
      </c>
      <c r="F43" s="15">
        <v>5300</v>
      </c>
      <c r="G43" s="27">
        <f>F42+F43</f>
        <v>5878</v>
      </c>
    </row>
    <row r="45" ht="15.75">
      <c r="A45" s="14" t="s">
        <v>32</v>
      </c>
    </row>
    <row r="46" spans="1:6" ht="15.75">
      <c r="A46" s="14"/>
      <c r="B46" s="7" t="s">
        <v>1</v>
      </c>
      <c r="F46" s="15">
        <v>67523</v>
      </c>
    </row>
    <row r="47" spans="2:7" ht="15.75">
      <c r="B47" s="7" t="s">
        <v>2</v>
      </c>
      <c r="F47" s="15">
        <f>409300+2000</f>
        <v>411300</v>
      </c>
      <c r="G47" s="27">
        <f>F46+F47</f>
        <v>478823</v>
      </c>
    </row>
    <row r="49" ht="15.75">
      <c r="A49" s="14" t="s">
        <v>33</v>
      </c>
    </row>
    <row r="50" spans="2:6" ht="15.75">
      <c r="B50" s="7" t="s">
        <v>1</v>
      </c>
      <c r="F50" s="15">
        <v>953896</v>
      </c>
    </row>
    <row r="51" spans="2:7" ht="15.75">
      <c r="B51" s="7" t="s">
        <v>2</v>
      </c>
      <c r="F51" s="15">
        <f>223000-82000</f>
        <v>141000</v>
      </c>
      <c r="G51" s="15">
        <f>F50+F51</f>
        <v>1094896</v>
      </c>
    </row>
    <row r="53" ht="15.75">
      <c r="A53" s="14" t="s">
        <v>34</v>
      </c>
    </row>
    <row r="54" spans="2:6" ht="15.75">
      <c r="B54" s="7" t="s">
        <v>1</v>
      </c>
      <c r="F54" s="15">
        <v>0</v>
      </c>
    </row>
    <row r="55" spans="2:7" ht="15.75">
      <c r="B55" s="7" t="s">
        <v>2</v>
      </c>
      <c r="F55" s="15">
        <v>1000</v>
      </c>
      <c r="G55" s="15">
        <f>F54+F55</f>
        <v>1000</v>
      </c>
    </row>
    <row r="57" ht="15.75">
      <c r="A57" s="14" t="s">
        <v>35</v>
      </c>
    </row>
    <row r="58" spans="2:6" ht="15.75">
      <c r="B58" s="7" t="s">
        <v>1</v>
      </c>
      <c r="F58" s="15">
        <v>0</v>
      </c>
    </row>
    <row r="59" spans="2:7" ht="15.75">
      <c r="B59" s="7" t="s">
        <v>2</v>
      </c>
      <c r="F59" s="15">
        <v>2000</v>
      </c>
      <c r="G59" s="15">
        <f>F58+F59</f>
        <v>2000</v>
      </c>
    </row>
    <row r="60" ht="14.25" customHeight="1" hidden="1"/>
    <row r="61" ht="14.25" customHeight="1" hidden="1">
      <c r="A61" s="14" t="s">
        <v>36</v>
      </c>
    </row>
    <row r="62" spans="2:6" ht="21.75" customHeight="1" hidden="1">
      <c r="B62" s="7" t="s">
        <v>1</v>
      </c>
      <c r="F62" s="15">
        <v>0</v>
      </c>
    </row>
    <row r="63" spans="2:7" ht="23.25" customHeight="1" hidden="1">
      <c r="B63" s="7" t="s">
        <v>2</v>
      </c>
      <c r="F63" s="15">
        <v>0</v>
      </c>
      <c r="G63" s="27">
        <f>F62+F63</f>
        <v>0</v>
      </c>
    </row>
    <row r="64" ht="18.75" customHeight="1"/>
    <row r="65" ht="15.75">
      <c r="A65" s="14" t="s">
        <v>37</v>
      </c>
    </row>
    <row r="66" spans="2:6" ht="15.75">
      <c r="B66" s="7" t="s">
        <v>1</v>
      </c>
      <c r="F66" s="15">
        <v>0</v>
      </c>
    </row>
    <row r="67" spans="2:7" ht="15.75">
      <c r="B67" s="7" t="s">
        <v>2</v>
      </c>
      <c r="F67" s="15">
        <f>15000+10000</f>
        <v>25000</v>
      </c>
      <c r="G67" s="15">
        <f>F66+F67</f>
        <v>25000</v>
      </c>
    </row>
    <row r="69" ht="15.75">
      <c r="A69" s="14" t="s">
        <v>38</v>
      </c>
    </row>
    <row r="70" spans="2:6" ht="15.75">
      <c r="B70" s="7" t="s">
        <v>1</v>
      </c>
      <c r="F70" s="15">
        <v>309735</v>
      </c>
    </row>
    <row r="71" spans="2:7" ht="15.75">
      <c r="B71" s="7" t="s">
        <v>2</v>
      </c>
      <c r="F71" s="15">
        <v>10700</v>
      </c>
      <c r="G71" s="15">
        <f>F70+F71</f>
        <v>320435</v>
      </c>
    </row>
    <row r="73" ht="15.75">
      <c r="A73" s="14" t="s">
        <v>39</v>
      </c>
    </row>
    <row r="74" spans="2:6" ht="15.75">
      <c r="B74" s="7" t="s">
        <v>1</v>
      </c>
      <c r="F74" s="15">
        <v>518568</v>
      </c>
    </row>
    <row r="75" spans="2:7" ht="15.75">
      <c r="B75" s="7" t="s">
        <v>2</v>
      </c>
      <c r="F75" s="15">
        <v>75820</v>
      </c>
      <c r="G75" s="15">
        <f>F74+F75</f>
        <v>594388</v>
      </c>
    </row>
    <row r="77" ht="15.75">
      <c r="A77" s="14" t="s">
        <v>40</v>
      </c>
    </row>
    <row r="78" spans="1:6" ht="15.75">
      <c r="A78" s="14"/>
      <c r="B78" s="7" t="s">
        <v>1</v>
      </c>
      <c r="F78" s="15">
        <v>0</v>
      </c>
    </row>
    <row r="79" spans="2:7" ht="15.75">
      <c r="B79" s="7" t="s">
        <v>2</v>
      </c>
      <c r="F79" s="15">
        <v>10000</v>
      </c>
      <c r="G79" s="15">
        <f>F78+F79</f>
        <v>10000</v>
      </c>
    </row>
    <row r="81" ht="15.75">
      <c r="A81" s="14" t="s">
        <v>41</v>
      </c>
    </row>
    <row r="82" spans="1:6" ht="15.75">
      <c r="A82" s="14"/>
      <c r="B82" s="7" t="s">
        <v>1</v>
      </c>
      <c r="F82" s="15">
        <v>0</v>
      </c>
    </row>
    <row r="83" spans="2:7" ht="15.75">
      <c r="B83" s="7" t="s">
        <v>2</v>
      </c>
      <c r="F83" s="15">
        <v>56000</v>
      </c>
      <c r="G83" s="15">
        <f>F82+F83</f>
        <v>56000</v>
      </c>
    </row>
    <row r="85" ht="15.75">
      <c r="A85" s="14" t="s">
        <v>42</v>
      </c>
    </row>
    <row r="86" spans="1:6" ht="15.75">
      <c r="A86" s="14"/>
      <c r="B86" s="7" t="s">
        <v>1</v>
      </c>
      <c r="F86" s="15">
        <v>356325</v>
      </c>
    </row>
    <row r="87" spans="2:7" ht="15.75">
      <c r="B87" s="7" t="s">
        <v>2</v>
      </c>
      <c r="F87" s="15">
        <v>133500</v>
      </c>
      <c r="G87" s="15">
        <f>F86+F87</f>
        <v>489825</v>
      </c>
    </row>
    <row r="89" ht="15.75">
      <c r="A89" s="14" t="s">
        <v>43</v>
      </c>
    </row>
    <row r="90" spans="1:6" ht="15.75">
      <c r="A90" s="14"/>
      <c r="B90" s="7" t="s">
        <v>1</v>
      </c>
      <c r="F90" s="15">
        <v>58958</v>
      </c>
    </row>
    <row r="91" spans="2:7" ht="15.75">
      <c r="B91" s="7" t="s">
        <v>2</v>
      </c>
      <c r="F91" s="15">
        <v>2700</v>
      </c>
      <c r="G91" s="15">
        <f>F90+F91</f>
        <v>61658</v>
      </c>
    </row>
    <row r="93" ht="15.75">
      <c r="A93" s="14" t="s">
        <v>44</v>
      </c>
    </row>
    <row r="94" spans="1:6" ht="15.75">
      <c r="A94" s="14"/>
      <c r="B94" s="7" t="s">
        <v>1</v>
      </c>
      <c r="F94" s="15">
        <f>22595</f>
        <v>22595</v>
      </c>
    </row>
    <row r="95" spans="2:7" ht="15.75">
      <c r="B95" s="7" t="s">
        <v>2</v>
      </c>
      <c r="F95" s="15">
        <f>1560</f>
        <v>1560</v>
      </c>
      <c r="G95" s="27">
        <f>F94+F95</f>
        <v>24155</v>
      </c>
    </row>
    <row r="97" ht="15.75">
      <c r="A97" s="14" t="s">
        <v>46</v>
      </c>
    </row>
    <row r="98" spans="2:6" ht="15.75">
      <c r="B98" s="7" t="s">
        <v>1</v>
      </c>
      <c r="F98" s="15">
        <v>3464</v>
      </c>
    </row>
    <row r="99" spans="2:7" ht="15.75">
      <c r="B99" s="7" t="s">
        <v>2</v>
      </c>
      <c r="F99" s="15">
        <v>0</v>
      </c>
      <c r="G99" s="15">
        <f>F98+F99</f>
        <v>3464</v>
      </c>
    </row>
    <row r="101" ht="15.75">
      <c r="A101" s="14" t="s">
        <v>47</v>
      </c>
    </row>
    <row r="102" spans="2:6" ht="15.75">
      <c r="B102" s="7" t="s">
        <v>1</v>
      </c>
      <c r="F102" s="15">
        <v>809</v>
      </c>
    </row>
    <row r="103" spans="2:7" ht="15.75">
      <c r="B103" s="7" t="s">
        <v>2</v>
      </c>
      <c r="F103" s="15">
        <v>2000</v>
      </c>
      <c r="G103" s="15">
        <f>F102+F103</f>
        <v>2809</v>
      </c>
    </row>
    <row r="105" ht="15.75">
      <c r="A105" s="14" t="s">
        <v>48</v>
      </c>
    </row>
    <row r="106" spans="2:6" ht="15.75">
      <c r="B106" s="7" t="s">
        <v>1</v>
      </c>
      <c r="F106" s="15">
        <v>1620</v>
      </c>
    </row>
    <row r="107" spans="2:7" ht="15.75">
      <c r="B107" s="7" t="s">
        <v>2</v>
      </c>
      <c r="F107" s="15">
        <v>0</v>
      </c>
      <c r="G107" s="15">
        <f>F106+F107</f>
        <v>1620</v>
      </c>
    </row>
    <row r="109" ht="15.75">
      <c r="A109" s="14" t="s">
        <v>45</v>
      </c>
    </row>
    <row r="110" spans="2:6" ht="15.75">
      <c r="B110" s="7" t="s">
        <v>1</v>
      </c>
      <c r="F110" s="15">
        <v>268874</v>
      </c>
    </row>
    <row r="111" spans="2:7" ht="15.75">
      <c r="B111" s="7" t="s">
        <v>2</v>
      </c>
      <c r="F111" s="15">
        <v>9000</v>
      </c>
      <c r="G111" s="27">
        <f>F110+F111</f>
        <v>277874</v>
      </c>
    </row>
    <row r="113" ht="15.75">
      <c r="A113" s="14" t="s">
        <v>49</v>
      </c>
    </row>
    <row r="114" spans="2:6" ht="15.75">
      <c r="B114" s="7" t="s">
        <v>1</v>
      </c>
      <c r="F114" s="15">
        <v>1732</v>
      </c>
    </row>
    <row r="115" spans="2:7" ht="15.75">
      <c r="B115" s="7" t="s">
        <v>2</v>
      </c>
      <c r="F115" s="15">
        <v>5100</v>
      </c>
      <c r="G115" s="15">
        <f>F114+F115</f>
        <v>6832</v>
      </c>
    </row>
    <row r="117" ht="15.75">
      <c r="A117" s="24" t="s">
        <v>157</v>
      </c>
    </row>
    <row r="118" spans="2:6" ht="15.75">
      <c r="B118" s="7" t="s">
        <v>1</v>
      </c>
      <c r="F118" s="15">
        <v>0</v>
      </c>
    </row>
    <row r="119" spans="2:7" ht="15.75">
      <c r="B119" s="7" t="s">
        <v>2</v>
      </c>
      <c r="F119" s="15">
        <v>19200</v>
      </c>
      <c r="G119" s="15">
        <f>F118+F119</f>
        <v>19200</v>
      </c>
    </row>
    <row r="121" ht="15.75">
      <c r="A121" s="24" t="s">
        <v>158</v>
      </c>
    </row>
    <row r="122" spans="2:6" ht="15.75">
      <c r="B122" s="7" t="s">
        <v>1</v>
      </c>
      <c r="F122" s="15">
        <v>0</v>
      </c>
    </row>
    <row r="123" spans="2:7" ht="15.75">
      <c r="B123" s="7" t="s">
        <v>2</v>
      </c>
      <c r="F123" s="15">
        <v>82000</v>
      </c>
      <c r="G123" s="15">
        <f>F122+F123</f>
        <v>82000</v>
      </c>
    </row>
    <row r="125" ht="15.75">
      <c r="A125" s="24" t="s">
        <v>153</v>
      </c>
    </row>
    <row r="126" spans="2:6" ht="15.75">
      <c r="B126" s="7" t="s">
        <v>1</v>
      </c>
      <c r="F126" s="15">
        <v>0</v>
      </c>
    </row>
    <row r="127" spans="2:7" ht="15.75">
      <c r="B127" s="7" t="s">
        <v>2</v>
      </c>
      <c r="F127" s="15">
        <v>25000</v>
      </c>
      <c r="G127" s="15">
        <f>F126+F127</f>
        <v>25000</v>
      </c>
    </row>
    <row r="130" spans="2:8" ht="15.75">
      <c r="B130" s="6" t="s">
        <v>3</v>
      </c>
      <c r="H130" s="8">
        <f>G23+G27+G31+G35+G39+G43+G47+G51+G59+G63+G67+G71+G75+G79+G83+G87+G91+G95+G99+G103+G107+G111+G115+G127+G55+G119+G123</f>
        <v>4246516</v>
      </c>
    </row>
    <row r="132" spans="1:6" ht="15.75">
      <c r="A132" s="13" t="s">
        <v>50</v>
      </c>
      <c r="B132" s="13"/>
      <c r="F132" s="26"/>
    </row>
    <row r="134" ht="15.75">
      <c r="A134" s="13" t="s">
        <v>51</v>
      </c>
    </row>
    <row r="135" spans="1:7" ht="15.75">
      <c r="A135" s="13"/>
      <c r="B135" s="7" t="s">
        <v>1</v>
      </c>
      <c r="G135" s="15">
        <v>13900</v>
      </c>
    </row>
    <row r="136" spans="2:7" ht="15.75">
      <c r="B136" s="7" t="s">
        <v>2</v>
      </c>
      <c r="G136" s="15">
        <v>40000</v>
      </c>
    </row>
    <row r="138" spans="2:8" ht="15.75">
      <c r="B138" s="7" t="s">
        <v>5</v>
      </c>
      <c r="H138" s="9">
        <f>G135+G136</f>
        <v>53900</v>
      </c>
    </row>
    <row r="140" ht="15.75">
      <c r="A140" s="13" t="s">
        <v>52</v>
      </c>
    </row>
    <row r="141" spans="1:7" ht="15.75">
      <c r="A141" s="13"/>
      <c r="B141" s="7" t="s">
        <v>1</v>
      </c>
      <c r="G141" s="15">
        <v>219355</v>
      </c>
    </row>
    <row r="142" spans="2:7" ht="15.75">
      <c r="B142" s="7" t="s">
        <v>2</v>
      </c>
      <c r="G142" s="15">
        <v>290500</v>
      </c>
    </row>
    <row r="144" spans="2:8" ht="15.75">
      <c r="B144" s="7" t="s">
        <v>53</v>
      </c>
      <c r="H144" s="9">
        <f>+G141+G142</f>
        <v>509855</v>
      </c>
    </row>
    <row r="146" ht="15.75">
      <c r="A146" s="13" t="s">
        <v>54</v>
      </c>
    </row>
    <row r="147" spans="1:7" ht="15.75">
      <c r="A147" s="13"/>
      <c r="B147" s="7" t="s">
        <v>1</v>
      </c>
      <c r="G147" s="15">
        <v>8779</v>
      </c>
    </row>
    <row r="148" spans="2:7" ht="15.75">
      <c r="B148" s="7" t="s">
        <v>2</v>
      </c>
      <c r="G148" s="15">
        <v>515000</v>
      </c>
    </row>
    <row r="150" spans="2:8" ht="15.75">
      <c r="B150" s="7" t="s">
        <v>56</v>
      </c>
      <c r="H150" s="9">
        <f>+G147+G148</f>
        <v>523779</v>
      </c>
    </row>
    <row r="152" ht="15.75">
      <c r="A152" s="13" t="s">
        <v>55</v>
      </c>
    </row>
    <row r="153" spans="1:7" ht="15.75">
      <c r="A153" s="13"/>
      <c r="B153" s="7" t="s">
        <v>1</v>
      </c>
      <c r="G153" s="15">
        <v>461000</v>
      </c>
    </row>
    <row r="154" spans="2:7" ht="15.75">
      <c r="B154" s="7" t="s">
        <v>2</v>
      </c>
      <c r="G154" s="15">
        <v>0</v>
      </c>
    </row>
    <row r="156" spans="2:8" ht="15.75">
      <c r="B156" s="7" t="s">
        <v>57</v>
      </c>
      <c r="H156" s="9">
        <f>+G153+G154</f>
        <v>461000</v>
      </c>
    </row>
    <row r="158" ht="15.75">
      <c r="A158" s="13" t="s">
        <v>58</v>
      </c>
    </row>
    <row r="159" spans="2:7" ht="15.75">
      <c r="B159" s="7" t="s">
        <v>1</v>
      </c>
      <c r="G159" s="15">
        <v>0</v>
      </c>
    </row>
    <row r="160" spans="2:7" ht="15.75">
      <c r="B160" s="7" t="s">
        <v>2</v>
      </c>
      <c r="G160" s="15">
        <v>157000</v>
      </c>
    </row>
    <row r="162" spans="2:8" ht="15.75">
      <c r="B162" s="7" t="s">
        <v>60</v>
      </c>
      <c r="H162" s="9">
        <f>G159+G160</f>
        <v>157000</v>
      </c>
    </row>
    <row r="164" ht="15.75">
      <c r="A164" s="13" t="s">
        <v>59</v>
      </c>
    </row>
    <row r="165" spans="2:7" ht="15.75">
      <c r="B165" s="7" t="s">
        <v>1</v>
      </c>
      <c r="G165" s="15">
        <v>258000</v>
      </c>
    </row>
    <row r="166" spans="2:7" ht="15.75">
      <c r="B166" s="7" t="s">
        <v>2</v>
      </c>
      <c r="G166" s="15">
        <v>0</v>
      </c>
    </row>
    <row r="168" spans="2:8" ht="15.75">
      <c r="B168" s="7" t="s">
        <v>61</v>
      </c>
      <c r="H168" s="9">
        <f>G165+G166</f>
        <v>258000</v>
      </c>
    </row>
    <row r="170" ht="15.75">
      <c r="A170" s="13" t="s">
        <v>62</v>
      </c>
    </row>
    <row r="171" spans="2:7" ht="15.75">
      <c r="B171" s="7" t="s">
        <v>1</v>
      </c>
      <c r="G171" s="15">
        <v>59457</v>
      </c>
    </row>
    <row r="172" spans="2:7" ht="15.75">
      <c r="B172" s="7" t="s">
        <v>2</v>
      </c>
      <c r="G172" s="15">
        <v>107100</v>
      </c>
    </row>
    <row r="174" spans="2:8" ht="15.75">
      <c r="B174" s="7" t="s">
        <v>63</v>
      </c>
      <c r="H174" s="9">
        <f>G171+G172</f>
        <v>166557</v>
      </c>
    </row>
    <row r="176" ht="15.75">
      <c r="A176" s="13" t="s">
        <v>64</v>
      </c>
    </row>
    <row r="177" spans="2:7" ht="15.75">
      <c r="B177" s="7" t="s">
        <v>1</v>
      </c>
      <c r="G177" s="15">
        <v>0</v>
      </c>
    </row>
    <row r="178" spans="2:7" ht="15.75">
      <c r="B178" s="7" t="s">
        <v>2</v>
      </c>
      <c r="G178" s="15">
        <v>38000</v>
      </c>
    </row>
    <row r="180" spans="2:8" ht="15.75">
      <c r="B180" s="7" t="s">
        <v>65</v>
      </c>
      <c r="H180" s="9">
        <f>G177+G178</f>
        <v>38000</v>
      </c>
    </row>
    <row r="182" ht="15.75" hidden="1">
      <c r="A182" s="13" t="s">
        <v>66</v>
      </c>
    </row>
    <row r="183" spans="2:7" ht="15.75" hidden="1">
      <c r="B183" s="7" t="s">
        <v>1</v>
      </c>
      <c r="G183" s="15">
        <v>0</v>
      </c>
    </row>
    <row r="184" spans="2:7" ht="15.75" hidden="1">
      <c r="B184" s="7" t="s">
        <v>2</v>
      </c>
      <c r="G184" s="15">
        <v>0</v>
      </c>
    </row>
    <row r="185" ht="15.75" hidden="1"/>
    <row r="186" spans="2:8" ht="15.75" hidden="1">
      <c r="B186" s="7" t="s">
        <v>67</v>
      </c>
      <c r="H186" s="9">
        <f>G183+G184</f>
        <v>0</v>
      </c>
    </row>
    <row r="187" ht="15.75" hidden="1"/>
    <row r="188" ht="15.75">
      <c r="A188" s="13" t="s">
        <v>68</v>
      </c>
    </row>
    <row r="189" spans="2:7" ht="15.75">
      <c r="B189" s="7" t="s">
        <v>1</v>
      </c>
      <c r="G189" s="15">
        <v>0</v>
      </c>
    </row>
    <row r="190" spans="2:7" ht="15.75">
      <c r="B190" s="7" t="s">
        <v>2</v>
      </c>
      <c r="G190" s="15">
        <v>45000</v>
      </c>
    </row>
    <row r="192" spans="2:8" ht="15.75">
      <c r="B192" s="7" t="s">
        <v>69</v>
      </c>
      <c r="H192" s="9">
        <f>G189+G190</f>
        <v>45000</v>
      </c>
    </row>
    <row r="194" ht="15.75" hidden="1">
      <c r="A194" s="13" t="s">
        <v>70</v>
      </c>
    </row>
    <row r="195" spans="1:7" ht="15.75" hidden="1">
      <c r="A195" s="13"/>
      <c r="B195" s="7" t="s">
        <v>1</v>
      </c>
      <c r="G195" s="15">
        <v>0</v>
      </c>
    </row>
    <row r="196" spans="2:7" ht="15.75" hidden="1">
      <c r="B196" s="7" t="s">
        <v>2</v>
      </c>
      <c r="G196" s="15">
        <v>0</v>
      </c>
    </row>
    <row r="197" ht="15.75" hidden="1"/>
    <row r="198" spans="2:8" ht="15.75" hidden="1">
      <c r="B198" s="7" t="s">
        <v>71</v>
      </c>
      <c r="H198" s="9">
        <f>G195+G196</f>
        <v>0</v>
      </c>
    </row>
    <row r="199" ht="15.75" hidden="1"/>
    <row r="200" ht="15.75" hidden="1">
      <c r="A200" s="13" t="s">
        <v>137</v>
      </c>
    </row>
    <row r="201" spans="1:7" ht="15.75" hidden="1">
      <c r="A201" s="13"/>
      <c r="B201" s="7" t="s">
        <v>1</v>
      </c>
      <c r="G201" s="15">
        <v>0</v>
      </c>
    </row>
    <row r="202" spans="2:7" ht="15.75" hidden="1">
      <c r="B202" s="7" t="s">
        <v>2</v>
      </c>
      <c r="G202" s="15">
        <v>0</v>
      </c>
    </row>
    <row r="203" ht="15.75" hidden="1"/>
    <row r="204" spans="2:8" ht="15.75" hidden="1">
      <c r="B204" s="7" t="s">
        <v>71</v>
      </c>
      <c r="H204" s="9">
        <f>G201+G202</f>
        <v>0</v>
      </c>
    </row>
    <row r="205" ht="15.75" hidden="1"/>
    <row r="206" ht="15.75">
      <c r="A206" s="13" t="s">
        <v>72</v>
      </c>
    </row>
    <row r="207" spans="1:7" ht="15.75">
      <c r="A207" s="13"/>
      <c r="B207" s="7" t="s">
        <v>1</v>
      </c>
      <c r="G207" s="15">
        <v>45683</v>
      </c>
    </row>
    <row r="208" spans="2:7" ht="15.75">
      <c r="B208" s="7" t="s">
        <v>2</v>
      </c>
      <c r="G208" s="15">
        <v>60000</v>
      </c>
    </row>
    <row r="210" spans="2:8" ht="15.75">
      <c r="B210" s="7" t="s">
        <v>73</v>
      </c>
      <c r="H210" s="9">
        <f>G207+G208</f>
        <v>105683</v>
      </c>
    </row>
    <row r="212" ht="15.75">
      <c r="A212" s="13" t="s">
        <v>74</v>
      </c>
    </row>
    <row r="213" spans="1:7" ht="15.75">
      <c r="A213" s="13"/>
      <c r="B213" s="7" t="s">
        <v>1</v>
      </c>
      <c r="G213" s="15">
        <v>55000</v>
      </c>
    </row>
    <row r="214" spans="2:7" ht="15.75">
      <c r="B214" s="7" t="s">
        <v>2</v>
      </c>
      <c r="G214" s="15">
        <v>0</v>
      </c>
    </row>
    <row r="216" spans="2:8" ht="15.75">
      <c r="B216" s="7" t="s">
        <v>13</v>
      </c>
      <c r="H216" s="9">
        <f>G213+G214</f>
        <v>55000</v>
      </c>
    </row>
    <row r="218" ht="15.75">
      <c r="A218" s="13" t="s">
        <v>75</v>
      </c>
    </row>
    <row r="219" spans="1:7" ht="15.75">
      <c r="A219" s="13"/>
      <c r="B219" s="7" t="s">
        <v>1</v>
      </c>
      <c r="G219" s="15">
        <v>55000</v>
      </c>
    </row>
    <row r="220" spans="2:7" ht="15.75">
      <c r="B220" s="7" t="s">
        <v>2</v>
      </c>
      <c r="G220" s="15">
        <f>+F220</f>
        <v>0</v>
      </c>
    </row>
    <row r="222" spans="2:8" ht="15.75">
      <c r="B222" s="7" t="s">
        <v>12</v>
      </c>
      <c r="H222" s="9">
        <f>G219+G220</f>
        <v>55000</v>
      </c>
    </row>
    <row r="224" ht="15.75">
      <c r="A224" s="13" t="s">
        <v>76</v>
      </c>
    </row>
    <row r="225" spans="1:7" ht="15.75">
      <c r="A225" s="13"/>
      <c r="B225" s="7" t="s">
        <v>1</v>
      </c>
      <c r="G225" s="15">
        <f>19050+2000</f>
        <v>21050</v>
      </c>
    </row>
    <row r="226" spans="2:7" ht="15.75">
      <c r="B226" s="7" t="s">
        <v>2</v>
      </c>
      <c r="G226" s="15">
        <v>19500</v>
      </c>
    </row>
    <row r="228" spans="2:8" ht="15.75">
      <c r="B228" s="7" t="s">
        <v>77</v>
      </c>
      <c r="H228" s="9">
        <f>G225+G226</f>
        <v>40550</v>
      </c>
    </row>
    <row r="230" ht="15.75">
      <c r="A230" s="13" t="s">
        <v>78</v>
      </c>
    </row>
    <row r="231" spans="1:7" ht="15.75">
      <c r="A231" s="13"/>
      <c r="B231" s="7" t="s">
        <v>1</v>
      </c>
      <c r="G231" s="15">
        <v>0</v>
      </c>
    </row>
    <row r="232" spans="2:7" ht="15.75">
      <c r="B232" s="7" t="s">
        <v>2</v>
      </c>
      <c r="G232" s="15">
        <v>109000</v>
      </c>
    </row>
    <row r="234" spans="2:8" ht="15.75">
      <c r="B234" s="7" t="s">
        <v>79</v>
      </c>
      <c r="H234" s="9">
        <f>G231+G232</f>
        <v>109000</v>
      </c>
    </row>
    <row r="236" ht="15.75">
      <c r="A236" s="13" t="s">
        <v>80</v>
      </c>
    </row>
    <row r="237" spans="1:7" ht="15.75">
      <c r="A237" s="13"/>
      <c r="B237" s="7" t="s">
        <v>1</v>
      </c>
      <c r="G237" s="15">
        <v>0</v>
      </c>
    </row>
    <row r="238" spans="2:7" ht="15.75">
      <c r="B238" s="7" t="s">
        <v>2</v>
      </c>
      <c r="G238" s="15">
        <v>13000</v>
      </c>
    </row>
    <row r="240" spans="2:8" ht="15.75">
      <c r="B240" s="7" t="s">
        <v>81</v>
      </c>
      <c r="H240" s="9">
        <f>G237+G238</f>
        <v>13000</v>
      </c>
    </row>
    <row r="242" ht="15.75">
      <c r="A242" s="13" t="s">
        <v>82</v>
      </c>
    </row>
    <row r="243" spans="1:7" ht="15.75">
      <c r="A243" s="13"/>
      <c r="B243" s="7" t="s">
        <v>1</v>
      </c>
      <c r="G243" s="15">
        <v>0</v>
      </c>
    </row>
    <row r="244" spans="2:7" ht="15.75">
      <c r="B244" s="7" t="s">
        <v>2</v>
      </c>
      <c r="G244" s="15">
        <v>3500</v>
      </c>
    </row>
    <row r="246" spans="2:8" ht="15.75">
      <c r="B246" s="7" t="s">
        <v>83</v>
      </c>
      <c r="H246" s="9">
        <f>G243+G244</f>
        <v>3500</v>
      </c>
    </row>
    <row r="248" ht="15.75">
      <c r="A248" s="13" t="s">
        <v>84</v>
      </c>
    </row>
    <row r="249" spans="1:7" ht="15.75">
      <c r="A249" s="13"/>
      <c r="B249" s="7" t="s">
        <v>1</v>
      </c>
      <c r="G249" s="15">
        <v>41562</v>
      </c>
    </row>
    <row r="250" spans="2:7" ht="15.75">
      <c r="B250" s="7" t="s">
        <v>2</v>
      </c>
      <c r="G250" s="15">
        <v>178500</v>
      </c>
    </row>
    <row r="252" spans="2:8" ht="15.75">
      <c r="B252" s="7" t="s">
        <v>85</v>
      </c>
      <c r="H252" s="9">
        <f>G249+G250</f>
        <v>220062</v>
      </c>
    </row>
    <row r="254" ht="15.75" hidden="1">
      <c r="A254" s="13" t="s">
        <v>86</v>
      </c>
    </row>
    <row r="255" spans="1:7" ht="15.75" hidden="1">
      <c r="A255" s="13"/>
      <c r="B255" s="7" t="s">
        <v>1</v>
      </c>
      <c r="G255" s="15">
        <v>0</v>
      </c>
    </row>
    <row r="256" spans="2:7" ht="15.75" hidden="1">
      <c r="B256" s="7" t="s">
        <v>2</v>
      </c>
      <c r="G256" s="15">
        <v>0</v>
      </c>
    </row>
    <row r="257" ht="15.75" hidden="1"/>
    <row r="258" spans="2:8" ht="15.75" hidden="1">
      <c r="B258" s="7" t="s">
        <v>87</v>
      </c>
      <c r="H258" s="9">
        <f>G255+G256</f>
        <v>0</v>
      </c>
    </row>
    <row r="259" ht="15.75" hidden="1"/>
    <row r="260" ht="15.75">
      <c r="A260" s="13" t="s">
        <v>88</v>
      </c>
    </row>
    <row r="261" spans="1:7" ht="15.75">
      <c r="A261" s="13"/>
      <c r="B261" s="7" t="s">
        <v>1</v>
      </c>
      <c r="G261" s="15">
        <v>0</v>
      </c>
    </row>
    <row r="262" spans="2:7" ht="15.75">
      <c r="B262" s="7" t="s">
        <v>2</v>
      </c>
      <c r="G262" s="15">
        <v>1000</v>
      </c>
    </row>
    <row r="264" spans="2:8" ht="15.75">
      <c r="B264" s="7" t="s">
        <v>89</v>
      </c>
      <c r="H264" s="9">
        <f>G261+G262</f>
        <v>1000</v>
      </c>
    </row>
    <row r="266" ht="15.75">
      <c r="A266" s="13" t="s">
        <v>90</v>
      </c>
    </row>
    <row r="267" spans="1:7" ht="15.75">
      <c r="A267" s="13"/>
      <c r="B267" s="7" t="s">
        <v>1</v>
      </c>
      <c r="G267" s="15">
        <v>0</v>
      </c>
    </row>
    <row r="268" spans="2:7" ht="15.75">
      <c r="B268" s="7" t="s">
        <v>2</v>
      </c>
      <c r="G268" s="15">
        <v>1400</v>
      </c>
    </row>
    <row r="270" spans="2:8" ht="15.75">
      <c r="B270" s="7" t="s">
        <v>91</v>
      </c>
      <c r="H270" s="9">
        <f>G267+G268</f>
        <v>1400</v>
      </c>
    </row>
    <row r="272" ht="15.75">
      <c r="A272" s="13" t="s">
        <v>92</v>
      </c>
    </row>
    <row r="273" spans="1:7" ht="15.75">
      <c r="A273" s="13"/>
      <c r="B273" s="7" t="s">
        <v>1</v>
      </c>
      <c r="G273" s="15">
        <v>0</v>
      </c>
    </row>
    <row r="274" spans="2:7" ht="15.75">
      <c r="B274" s="7" t="s">
        <v>2</v>
      </c>
      <c r="G274" s="15">
        <v>8000</v>
      </c>
    </row>
    <row r="276" spans="2:8" ht="15.75">
      <c r="B276" s="7" t="s">
        <v>81</v>
      </c>
      <c r="H276" s="9">
        <f>G273+G274</f>
        <v>8000</v>
      </c>
    </row>
    <row r="278" ht="15.75">
      <c r="A278" s="13" t="s">
        <v>93</v>
      </c>
    </row>
    <row r="279" spans="1:7" ht="15.75">
      <c r="A279" s="13"/>
      <c r="B279" s="7" t="s">
        <v>1</v>
      </c>
      <c r="G279" s="15">
        <v>5061</v>
      </c>
    </row>
    <row r="280" spans="2:7" ht="15.75">
      <c r="B280" s="7" t="s">
        <v>2</v>
      </c>
      <c r="G280" s="15">
        <v>1000</v>
      </c>
    </row>
    <row r="282" spans="2:8" ht="15.75">
      <c r="B282" s="7" t="s">
        <v>94</v>
      </c>
      <c r="H282" s="9">
        <f>G279+G280</f>
        <v>6061</v>
      </c>
    </row>
    <row r="284" ht="15.75">
      <c r="A284" s="13" t="s">
        <v>95</v>
      </c>
    </row>
    <row r="285" spans="1:7" ht="15.75">
      <c r="A285" s="13"/>
      <c r="B285" s="7" t="s">
        <v>1</v>
      </c>
      <c r="G285" s="15">
        <v>0</v>
      </c>
    </row>
    <row r="286" spans="2:7" ht="15.75">
      <c r="B286" s="7" t="s">
        <v>2</v>
      </c>
      <c r="G286" s="15">
        <v>3500</v>
      </c>
    </row>
    <row r="288" spans="2:8" ht="15.75">
      <c r="B288" s="7" t="s">
        <v>96</v>
      </c>
      <c r="H288" s="9">
        <f>G285+G286</f>
        <v>3500</v>
      </c>
    </row>
    <row r="290" ht="15.75">
      <c r="A290" s="13" t="s">
        <v>159</v>
      </c>
    </row>
    <row r="291" spans="1:7" ht="15.75">
      <c r="A291" s="13"/>
      <c r="B291" s="7" t="s">
        <v>1</v>
      </c>
      <c r="G291" s="15">
        <v>35000</v>
      </c>
    </row>
    <row r="292" spans="2:7" ht="15.75">
      <c r="B292" s="7" t="s">
        <v>2</v>
      </c>
      <c r="G292" s="15">
        <v>0</v>
      </c>
    </row>
    <row r="294" spans="2:8" ht="15.75">
      <c r="B294" s="7" t="s">
        <v>96</v>
      </c>
      <c r="H294" s="9">
        <f>G291+G292</f>
        <v>35000</v>
      </c>
    </row>
    <row r="296" spans="2:8" ht="15.75">
      <c r="B296" s="6" t="s">
        <v>6</v>
      </c>
      <c r="H296" s="8">
        <f>H138+H144+H150+H156+H162+H168+H174+H180+H186+H192+H198+H204+H210+H216+H222+H228+H234+H240+H246+H252+H258+H264+H270+H276+H282+H288+H294</f>
        <v>2869847</v>
      </c>
    </row>
    <row r="297" spans="2:8" ht="15.75">
      <c r="B297" s="6"/>
      <c r="H297" s="8"/>
    </row>
    <row r="299" spans="1:2" ht="15.75">
      <c r="A299" s="13" t="s">
        <v>115</v>
      </c>
      <c r="B299" s="13"/>
    </row>
    <row r="301" ht="15.75">
      <c r="A301" s="13" t="s">
        <v>97</v>
      </c>
    </row>
    <row r="302" spans="1:7" ht="15.75">
      <c r="A302" s="13"/>
      <c r="B302" s="7" t="s">
        <v>1</v>
      </c>
      <c r="G302" s="15">
        <v>0</v>
      </c>
    </row>
    <row r="303" spans="2:7" ht="15.75">
      <c r="B303" s="7" t="s">
        <v>2</v>
      </c>
      <c r="G303" s="15">
        <v>625000</v>
      </c>
    </row>
    <row r="305" spans="2:8" ht="15.75">
      <c r="B305" s="7" t="s">
        <v>8</v>
      </c>
      <c r="H305" s="9">
        <f>G302+G303</f>
        <v>625000</v>
      </c>
    </row>
    <row r="306" ht="15" customHeight="1"/>
    <row r="307" ht="15.75" hidden="1">
      <c r="A307" s="13" t="s">
        <v>98</v>
      </c>
    </row>
    <row r="308" spans="1:7" ht="15.75" hidden="1">
      <c r="A308" s="13"/>
      <c r="B308" s="7" t="s">
        <v>1</v>
      </c>
      <c r="G308" s="15">
        <v>0</v>
      </c>
    </row>
    <row r="309" spans="2:7" ht="15.75" hidden="1">
      <c r="B309" s="7" t="s">
        <v>2</v>
      </c>
      <c r="G309" s="15">
        <v>0</v>
      </c>
    </row>
    <row r="310" ht="15.75" hidden="1"/>
    <row r="311" spans="2:8" ht="15.75" hidden="1">
      <c r="B311" s="7" t="s">
        <v>100</v>
      </c>
      <c r="H311" s="9">
        <f>G308+G309</f>
        <v>0</v>
      </c>
    </row>
    <row r="312" spans="2:8" ht="15.75" hidden="1">
      <c r="B312" s="6"/>
      <c r="H312" s="8"/>
    </row>
    <row r="313" ht="21" customHeight="1" hidden="1">
      <c r="A313" s="13" t="s">
        <v>99</v>
      </c>
    </row>
    <row r="314" spans="1:7" ht="17.25" customHeight="1" hidden="1">
      <c r="A314" s="13"/>
      <c r="B314" s="7" t="s">
        <v>1</v>
      </c>
      <c r="G314" s="15">
        <v>0</v>
      </c>
    </row>
    <row r="315" ht="15.75" customHeight="1" hidden="1">
      <c r="B315" s="7" t="s">
        <v>2</v>
      </c>
    </row>
    <row r="316" ht="12" customHeight="1" hidden="1"/>
    <row r="317" spans="2:8" ht="19.5" customHeight="1" hidden="1">
      <c r="B317" s="7" t="s">
        <v>101</v>
      </c>
      <c r="H317" s="9">
        <f>G314+G315</f>
        <v>0</v>
      </c>
    </row>
    <row r="318" spans="2:8" ht="21.75" customHeight="1" hidden="1">
      <c r="B318" s="6"/>
      <c r="H318" s="8"/>
    </row>
    <row r="319" ht="15.75">
      <c r="A319" s="13" t="s">
        <v>102</v>
      </c>
    </row>
    <row r="320" spans="1:7" ht="15.75">
      <c r="A320" s="13"/>
      <c r="B320" s="7" t="s">
        <v>1</v>
      </c>
      <c r="G320" s="15">
        <v>0</v>
      </c>
    </row>
    <row r="321" spans="2:7" ht="15.75">
      <c r="B321" s="7" t="s">
        <v>2</v>
      </c>
      <c r="G321" s="15">
        <v>28673</v>
      </c>
    </row>
    <row r="323" spans="2:8" ht="15.75">
      <c r="B323" s="7" t="s">
        <v>103</v>
      </c>
      <c r="H323" s="9">
        <f>G320+G321</f>
        <v>28673</v>
      </c>
    </row>
    <row r="324" spans="2:8" ht="15.75">
      <c r="B324" s="6"/>
      <c r="H324" s="8"/>
    </row>
    <row r="325" ht="15.75">
      <c r="A325" s="13" t="s">
        <v>104</v>
      </c>
    </row>
    <row r="326" spans="1:7" ht="15.75">
      <c r="A326" s="13"/>
      <c r="B326" s="7" t="s">
        <v>1</v>
      </c>
      <c r="G326" s="15">
        <v>0</v>
      </c>
    </row>
    <row r="327" spans="2:7" ht="15.75">
      <c r="B327" s="7" t="s">
        <v>2</v>
      </c>
      <c r="G327" s="15">
        <v>65189</v>
      </c>
    </row>
    <row r="329" spans="2:8" ht="15.75">
      <c r="B329" s="7" t="s">
        <v>105</v>
      </c>
      <c r="H329" s="9">
        <f>G326+G327</f>
        <v>65189</v>
      </c>
    </row>
    <row r="330" spans="2:8" ht="15.75">
      <c r="B330" s="6"/>
      <c r="H330" s="8"/>
    </row>
    <row r="331" ht="15.75">
      <c r="A331" s="13" t="s">
        <v>107</v>
      </c>
    </row>
    <row r="332" spans="1:7" ht="15.75">
      <c r="A332" s="13"/>
      <c r="B332" s="7" t="s">
        <v>1</v>
      </c>
      <c r="G332" s="15">
        <v>0</v>
      </c>
    </row>
    <row r="333" spans="2:7" ht="15.75">
      <c r="B333" s="7" t="s">
        <v>2</v>
      </c>
      <c r="G333" s="15">
        <v>173636</v>
      </c>
    </row>
    <row r="335" spans="2:8" ht="15.75">
      <c r="B335" s="7" t="s">
        <v>106</v>
      </c>
      <c r="H335" s="9">
        <f>G332+G333</f>
        <v>173636</v>
      </c>
    </row>
    <row r="336" spans="2:8" ht="15.75">
      <c r="B336" s="6"/>
      <c r="H336" s="8"/>
    </row>
    <row r="337" ht="15.75">
      <c r="A337" s="13" t="s">
        <v>109</v>
      </c>
    </row>
    <row r="338" spans="1:7" ht="15.75">
      <c r="A338" s="13"/>
      <c r="B338" s="7" t="s">
        <v>1</v>
      </c>
      <c r="G338" s="15">
        <v>0</v>
      </c>
    </row>
    <row r="339" spans="2:7" ht="15.75">
      <c r="B339" s="7" t="s">
        <v>2</v>
      </c>
      <c r="G339" s="15">
        <v>38266</v>
      </c>
    </row>
    <row r="341" spans="2:8" ht="15.75">
      <c r="B341" s="7" t="s">
        <v>108</v>
      </c>
      <c r="H341" s="9">
        <f>G338+G339</f>
        <v>38266</v>
      </c>
    </row>
    <row r="342" spans="2:8" ht="15.75">
      <c r="B342" s="6"/>
      <c r="H342" s="8"/>
    </row>
    <row r="343" ht="15.75">
      <c r="A343" s="13" t="s">
        <v>110</v>
      </c>
    </row>
    <row r="344" spans="1:7" ht="15.75">
      <c r="A344" s="13"/>
      <c r="B344" s="7" t="s">
        <v>1</v>
      </c>
      <c r="G344" s="15">
        <v>0</v>
      </c>
    </row>
    <row r="345" spans="2:7" ht="15.75">
      <c r="B345" s="7" t="s">
        <v>2</v>
      </c>
      <c r="G345" s="15">
        <v>7130</v>
      </c>
    </row>
    <row r="347" spans="2:8" ht="15.75">
      <c r="B347" s="7" t="s">
        <v>111</v>
      </c>
      <c r="H347" s="9">
        <f>G344+G345</f>
        <v>7130</v>
      </c>
    </row>
    <row r="348" spans="2:8" ht="15.75">
      <c r="B348" s="6"/>
      <c r="H348" s="8"/>
    </row>
    <row r="349" ht="15.75" hidden="1">
      <c r="A349" s="13" t="s">
        <v>112</v>
      </c>
    </row>
    <row r="350" spans="1:7" ht="15.75" hidden="1">
      <c r="A350" s="13"/>
      <c r="B350" s="7" t="s">
        <v>1</v>
      </c>
      <c r="G350" s="15">
        <v>0</v>
      </c>
    </row>
    <row r="351" spans="2:7" ht="15.75" hidden="1">
      <c r="B351" s="7" t="s">
        <v>2</v>
      </c>
      <c r="G351" s="15">
        <v>0</v>
      </c>
    </row>
    <row r="352" ht="15.75" hidden="1"/>
    <row r="353" spans="2:8" ht="15.75" hidden="1">
      <c r="B353" s="7" t="s">
        <v>113</v>
      </c>
      <c r="H353" s="9">
        <f>G350+G351</f>
        <v>0</v>
      </c>
    </row>
    <row r="354" spans="2:8" ht="15.75" hidden="1">
      <c r="B354" s="6"/>
      <c r="H354" s="8"/>
    </row>
    <row r="355" spans="2:8" ht="15.75">
      <c r="B355" s="6" t="s">
        <v>9</v>
      </c>
      <c r="H355" s="8">
        <f>H305+H311+H317+H323+H329+H335+H341+H347+H353</f>
        <v>937894</v>
      </c>
    </row>
    <row r="357" spans="1:2" ht="15.75">
      <c r="A357" s="13" t="s">
        <v>114</v>
      </c>
      <c r="B357" s="13"/>
    </row>
    <row r="359" ht="15.75">
      <c r="A359" s="13" t="s">
        <v>116</v>
      </c>
    </row>
    <row r="360" spans="2:7" ht="15.75">
      <c r="B360" s="7" t="s">
        <v>1</v>
      </c>
      <c r="G360" s="15">
        <v>0</v>
      </c>
    </row>
    <row r="361" spans="2:7" ht="15.75">
      <c r="B361" s="7" t="s">
        <v>2</v>
      </c>
      <c r="G361" s="15">
        <v>1650000</v>
      </c>
    </row>
    <row r="363" spans="2:8" ht="15.75">
      <c r="B363" s="7" t="s">
        <v>117</v>
      </c>
      <c r="H363" s="9">
        <f>G360+G361</f>
        <v>1650000</v>
      </c>
    </row>
    <row r="365" ht="15.75">
      <c r="A365" s="13" t="s">
        <v>118</v>
      </c>
    </row>
    <row r="366" spans="2:7" ht="15.75">
      <c r="B366" s="7" t="s">
        <v>1</v>
      </c>
      <c r="G366" s="15">
        <v>0</v>
      </c>
    </row>
    <row r="367" spans="2:7" ht="15.75">
      <c r="B367" s="7" t="s">
        <v>2</v>
      </c>
      <c r="G367" s="15">
        <v>73000</v>
      </c>
    </row>
    <row r="369" spans="2:8" ht="15.75">
      <c r="B369" s="7" t="s">
        <v>119</v>
      </c>
      <c r="H369" s="9">
        <f>G366+G367</f>
        <v>73000</v>
      </c>
    </row>
    <row r="371" ht="15.75" hidden="1">
      <c r="A371" s="13" t="s">
        <v>120</v>
      </c>
    </row>
    <row r="372" spans="2:7" ht="15.75" hidden="1">
      <c r="B372" s="7" t="s">
        <v>1</v>
      </c>
      <c r="G372" s="15">
        <v>0</v>
      </c>
    </row>
    <row r="373" spans="2:7" ht="15.75" hidden="1">
      <c r="B373" s="7" t="s">
        <v>2</v>
      </c>
      <c r="G373" s="15">
        <v>0</v>
      </c>
    </row>
    <row r="374" ht="15.75" hidden="1"/>
    <row r="375" spans="2:8" ht="15.75" hidden="1">
      <c r="B375" s="7" t="s">
        <v>121</v>
      </c>
      <c r="H375" s="9">
        <f>G372+G373</f>
        <v>0</v>
      </c>
    </row>
    <row r="376" ht="15.75" hidden="1"/>
    <row r="377" ht="15.75">
      <c r="A377" s="13" t="s">
        <v>122</v>
      </c>
    </row>
    <row r="378" spans="2:7" ht="15.75">
      <c r="B378" s="7" t="s">
        <v>1</v>
      </c>
      <c r="G378" s="15">
        <v>0</v>
      </c>
    </row>
    <row r="379" spans="2:7" ht="15.75">
      <c r="B379" s="7" t="s">
        <v>2</v>
      </c>
      <c r="G379" s="15">
        <f>20000+20000</f>
        <v>40000</v>
      </c>
    </row>
    <row r="381" spans="2:8" ht="15.75">
      <c r="B381" s="7" t="s">
        <v>123</v>
      </c>
      <c r="H381" s="9">
        <f>G378+G379</f>
        <v>40000</v>
      </c>
    </row>
    <row r="383" spans="1:8" ht="15.75">
      <c r="A383" s="13"/>
      <c r="B383" s="6" t="s">
        <v>11</v>
      </c>
      <c r="H383" s="8">
        <f>H363+H369+H375+H381</f>
        <v>1763000</v>
      </c>
    </row>
    <row r="386" spans="2:8" ht="15.75">
      <c r="B386" s="6" t="s">
        <v>14</v>
      </c>
      <c r="H386" s="8">
        <f>H130+H296+H355+H383</f>
        <v>9817257</v>
      </c>
    </row>
    <row r="388" spans="2:8" s="16" customFormat="1" ht="15.75">
      <c r="B388" s="17" t="s">
        <v>0</v>
      </c>
      <c r="C388" s="16" t="s">
        <v>151</v>
      </c>
      <c r="F388" s="15"/>
      <c r="G388" s="15"/>
      <c r="H388" s="15"/>
    </row>
    <row r="389" spans="1:8" s="16" customFormat="1" ht="15.75">
      <c r="A389" s="16" t="s">
        <v>138</v>
      </c>
      <c r="F389" s="15"/>
      <c r="G389" s="15"/>
      <c r="H389" s="15"/>
    </row>
    <row r="390" spans="1:8" s="16" customFormat="1" ht="15.75">
      <c r="A390" s="16" t="s">
        <v>152</v>
      </c>
      <c r="F390" s="15"/>
      <c r="G390" s="15"/>
      <c r="H390" s="15"/>
    </row>
    <row r="391" spans="1:8" s="16" customFormat="1" ht="15.75">
      <c r="A391" s="16" t="s">
        <v>139</v>
      </c>
      <c r="F391" s="15"/>
      <c r="G391" s="15"/>
      <c r="H391" s="15"/>
    </row>
    <row r="392" spans="6:8" s="16" customFormat="1" ht="15.75">
      <c r="F392" s="15"/>
      <c r="G392" s="15"/>
      <c r="H392" s="15"/>
    </row>
    <row r="393" spans="2:8" s="16" customFormat="1" ht="15.75">
      <c r="B393" s="17" t="s">
        <v>4</v>
      </c>
      <c r="C393" s="16" t="s">
        <v>140</v>
      </c>
      <c r="F393" s="15"/>
      <c r="G393" s="15"/>
      <c r="H393" s="15"/>
    </row>
    <row r="394" spans="1:8" s="16" customFormat="1" ht="15.75">
      <c r="A394" s="16" t="s">
        <v>141</v>
      </c>
      <c r="F394" s="15"/>
      <c r="G394" s="15"/>
      <c r="H394" s="15"/>
    </row>
    <row r="395" spans="1:8" s="16" customFormat="1" ht="15.75">
      <c r="A395" s="16" t="s">
        <v>142</v>
      </c>
      <c r="F395" s="15"/>
      <c r="G395" s="15"/>
      <c r="H395" s="15"/>
    </row>
    <row r="396" spans="6:8" s="16" customFormat="1" ht="15.75">
      <c r="F396" s="15"/>
      <c r="G396" s="15"/>
      <c r="H396" s="15"/>
    </row>
    <row r="397" spans="2:8" s="16" customFormat="1" ht="15.75">
      <c r="B397" s="17" t="s">
        <v>7</v>
      </c>
      <c r="C397" s="16" t="s">
        <v>143</v>
      </c>
      <c r="F397" s="18"/>
      <c r="G397" s="18"/>
      <c r="H397" s="18"/>
    </row>
    <row r="398" spans="1:8" s="16" customFormat="1" ht="15.75">
      <c r="A398" s="16" t="s">
        <v>144</v>
      </c>
      <c r="F398" s="18"/>
      <c r="G398" s="18"/>
      <c r="H398" s="18"/>
    </row>
    <row r="399" spans="1:8" s="16" customFormat="1" ht="15.75">
      <c r="A399" s="16" t="s">
        <v>15</v>
      </c>
      <c r="F399" s="18"/>
      <c r="G399" s="18"/>
      <c r="H399" s="18"/>
    </row>
    <row r="400" spans="1:8" s="16" customFormat="1" ht="15.75">
      <c r="A400" s="16" t="s">
        <v>16</v>
      </c>
      <c r="F400" s="18"/>
      <c r="G400" s="18"/>
      <c r="H400" s="18"/>
    </row>
    <row r="401" spans="6:8" s="16" customFormat="1" ht="15.75">
      <c r="F401" s="15"/>
      <c r="G401" s="15"/>
      <c r="H401" s="15"/>
    </row>
    <row r="402" spans="2:8" s="16" customFormat="1" ht="15.75">
      <c r="B402" s="17" t="s">
        <v>10</v>
      </c>
      <c r="C402" s="16" t="s">
        <v>17</v>
      </c>
      <c r="F402" s="15"/>
      <c r="G402" s="15"/>
      <c r="H402" s="15"/>
    </row>
    <row r="403" spans="1:8" s="16" customFormat="1" ht="15.75">
      <c r="A403" s="16" t="s">
        <v>148</v>
      </c>
      <c r="F403" s="15"/>
      <c r="G403" s="15"/>
      <c r="H403" s="15"/>
    </row>
    <row r="404" spans="1:8" s="16" customFormat="1" ht="15.75">
      <c r="A404" s="16" t="s">
        <v>145</v>
      </c>
      <c r="F404" s="15"/>
      <c r="G404" s="15"/>
      <c r="H404" s="15"/>
    </row>
    <row r="405" spans="1:8" s="16" customFormat="1" ht="15.75">
      <c r="A405" s="16" t="s">
        <v>149</v>
      </c>
      <c r="F405" s="15"/>
      <c r="G405" s="15"/>
      <c r="H405" s="15"/>
    </row>
    <row r="406" spans="1:8" s="16" customFormat="1" ht="15.75">
      <c r="A406" s="16" t="s">
        <v>150</v>
      </c>
      <c r="F406" s="15"/>
      <c r="G406" s="15"/>
      <c r="H406" s="15"/>
    </row>
    <row r="407" spans="2:9" ht="15.75">
      <c r="B407" s="13"/>
      <c r="G407" s="28"/>
      <c r="H407" s="19"/>
      <c r="I407" s="24"/>
    </row>
    <row r="408" spans="1:8" ht="15.75">
      <c r="A408" s="20"/>
      <c r="B408" s="20"/>
      <c r="C408" s="20"/>
      <c r="D408" s="20"/>
      <c r="E408" s="20"/>
      <c r="F408" s="30"/>
      <c r="G408" s="29" t="s">
        <v>124</v>
      </c>
      <c r="H408" s="21"/>
    </row>
    <row r="409" spans="1:8" ht="15.75">
      <c r="A409" s="3"/>
      <c r="B409" s="20"/>
      <c r="C409" s="20"/>
      <c r="D409" s="20"/>
      <c r="E409" s="20"/>
      <c r="F409" s="30"/>
      <c r="G409" s="30"/>
      <c r="H409" s="21"/>
    </row>
    <row r="410" spans="1:8" ht="15.75">
      <c r="A410" s="3" t="s">
        <v>125</v>
      </c>
      <c r="B410" s="22"/>
      <c r="C410" s="22"/>
      <c r="D410" s="22"/>
      <c r="E410" s="22"/>
      <c r="F410" s="30"/>
      <c r="G410" s="30"/>
      <c r="H410" s="21"/>
    </row>
    <row r="411" spans="1:8" ht="15.75">
      <c r="A411" s="3"/>
      <c r="B411" s="20"/>
      <c r="C411" s="20"/>
      <c r="D411" s="20"/>
      <c r="E411" s="20"/>
      <c r="F411" s="30"/>
      <c r="G411" s="30"/>
      <c r="H411" s="21"/>
    </row>
    <row r="412" spans="1:8" ht="24.75" customHeight="1">
      <c r="A412" s="3" t="s">
        <v>126</v>
      </c>
      <c r="B412" s="22"/>
      <c r="C412" s="22"/>
      <c r="D412" s="22"/>
      <c r="E412" s="22"/>
      <c r="F412" s="31"/>
      <c r="G412" s="30"/>
      <c r="H412" s="23"/>
    </row>
    <row r="413" spans="1:8" ht="15.75">
      <c r="A413" s="20"/>
      <c r="B413" s="20"/>
      <c r="C413" s="1" t="s">
        <v>127</v>
      </c>
      <c r="D413" s="20"/>
      <c r="E413" s="20"/>
      <c r="F413" s="30"/>
      <c r="G413" s="30"/>
      <c r="H413" s="5" t="s">
        <v>128</v>
      </c>
    </row>
    <row r="414" spans="1:8" ht="15.75">
      <c r="A414" s="4"/>
      <c r="B414" s="20"/>
      <c r="C414" s="20"/>
      <c r="D414" s="20"/>
      <c r="E414" s="20"/>
      <c r="F414" s="30"/>
      <c r="G414" s="30"/>
      <c r="H414" s="21"/>
    </row>
    <row r="415" spans="1:8" ht="15.75">
      <c r="A415" s="3" t="s">
        <v>129</v>
      </c>
      <c r="B415" s="20"/>
      <c r="C415" s="22"/>
      <c r="D415" s="22"/>
      <c r="E415" s="22"/>
      <c r="F415" s="31"/>
      <c r="G415" s="31"/>
      <c r="H415" s="21"/>
    </row>
    <row r="416" spans="1:8" ht="15.75">
      <c r="A416" s="20"/>
      <c r="B416" s="20"/>
      <c r="C416" s="20"/>
      <c r="D416" s="20"/>
      <c r="E416" s="4" t="s">
        <v>130</v>
      </c>
      <c r="F416" s="30"/>
      <c r="G416" s="30"/>
      <c r="H416" s="21"/>
    </row>
    <row r="417" spans="1:8" ht="17.25" customHeight="1">
      <c r="A417" s="1"/>
      <c r="B417" s="20"/>
      <c r="C417" s="20"/>
      <c r="D417" s="20"/>
      <c r="E417" s="20"/>
      <c r="F417" s="30"/>
      <c r="G417" s="30"/>
      <c r="H417" s="21"/>
    </row>
    <row r="418" spans="1:8" ht="15.75">
      <c r="A418" s="3" t="s">
        <v>131</v>
      </c>
      <c r="B418" s="22"/>
      <c r="C418" s="22"/>
      <c r="D418" s="22"/>
      <c r="E418" s="22"/>
      <c r="F418" s="31"/>
      <c r="G418" s="30"/>
      <c r="H418" s="21"/>
    </row>
    <row r="419" spans="1:8" ht="15.75">
      <c r="A419" s="20"/>
      <c r="B419" s="20"/>
      <c r="C419" s="1" t="s">
        <v>132</v>
      </c>
      <c r="D419" s="20"/>
      <c r="E419" s="20"/>
      <c r="F419" s="30"/>
      <c r="G419" s="30"/>
      <c r="H419" s="21"/>
    </row>
    <row r="420" spans="1:8" ht="15.75">
      <c r="A420" s="2"/>
      <c r="B420" s="20"/>
      <c r="C420" s="20"/>
      <c r="D420" s="20"/>
      <c r="E420" s="20"/>
      <c r="F420" s="30"/>
      <c r="G420" s="30"/>
      <c r="H420" s="21"/>
    </row>
    <row r="421" spans="1:8" ht="15.75">
      <c r="A421" s="3"/>
      <c r="B421" s="20"/>
      <c r="C421" s="20"/>
      <c r="D421" s="20"/>
      <c r="E421" s="20"/>
      <c r="F421" s="30"/>
      <c r="G421" s="30"/>
      <c r="H421" s="21"/>
    </row>
    <row r="422" spans="1:8" ht="15.75">
      <c r="A422" s="3" t="s">
        <v>133</v>
      </c>
      <c r="B422" s="22"/>
      <c r="C422" s="22"/>
      <c r="D422" s="22"/>
      <c r="E422" s="20"/>
      <c r="F422" s="30"/>
      <c r="G422" s="30"/>
      <c r="H422" s="21"/>
    </row>
    <row r="423" spans="1:8" ht="15.75">
      <c r="A423" s="3"/>
      <c r="B423" s="20"/>
      <c r="C423" s="20"/>
      <c r="D423" s="20"/>
      <c r="E423" s="20"/>
      <c r="F423" s="30"/>
      <c r="G423" s="30"/>
      <c r="H423" s="21"/>
    </row>
    <row r="424" spans="1:8" ht="15.75">
      <c r="A424" s="3" t="s">
        <v>134</v>
      </c>
      <c r="B424" s="22"/>
      <c r="C424" s="22"/>
      <c r="D424" s="22"/>
      <c r="E424" s="20"/>
      <c r="F424" s="30"/>
      <c r="G424" s="30"/>
      <c r="H424" s="21"/>
    </row>
    <row r="425" spans="1:8" ht="15.75">
      <c r="A425" s="3"/>
      <c r="B425" s="20"/>
      <c r="C425" s="20"/>
      <c r="D425" s="20"/>
      <c r="E425" s="20"/>
      <c r="F425" s="30"/>
      <c r="G425" s="30"/>
      <c r="H425" s="21"/>
    </row>
    <row r="426" spans="1:8" ht="15.75">
      <c r="A426" s="3" t="s">
        <v>135</v>
      </c>
      <c r="B426" s="22"/>
      <c r="C426" s="22"/>
      <c r="D426" s="22"/>
      <c r="E426" s="20"/>
      <c r="F426" s="30"/>
      <c r="G426" s="30"/>
      <c r="H426" s="21"/>
    </row>
  </sheetData>
  <sheetProtection/>
  <protectedRanges>
    <protectedRange sqref="A388:I396 A401:I428" name="Range3"/>
    <protectedRange sqref="F1:H19 B10:E19 B5:D9 B1:C4 E1:E4 A1:A19 D3:D4 A132" name="Range2"/>
    <protectedRange password="DC2F" sqref="B132:H132 G159:H160 F133:H158 G165:H166 F161:H164 G171:H172 F167:H170 G177:H178 F173:H176 G183:H184 F179:H182 G189:G190 H185:H199 F185:G188 F191:G199 A133:E217 F217:H223 A212:H216 A223:E223 A218:H222 F206:H211 A200:H205 A224:H387 A21:H131" name="Range1"/>
    <protectedRange sqref="A397:I400" name="Range3_1"/>
  </protectedRanges>
  <printOptions/>
  <pageMargins left="0.7" right="0.7" top="0.75" bottom="0.75" header="0.3" footer="0.3"/>
  <pageSetup fitToHeight="11" fitToWidth="1" horizontalDpi="600" verticalDpi="600" orientation="portrait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9"/>
  <sheetViews>
    <sheetView zoomScalePageLayoutView="0" workbookViewId="0" topLeftCell="A3">
      <selection activeCell="A30" sqref="A30"/>
    </sheetView>
  </sheetViews>
  <sheetFormatPr defaultColWidth="8.88671875" defaultRowHeight="14.25"/>
  <cols>
    <col min="1" max="1" width="10.99609375" style="0" bestFit="1" customWidth="1"/>
  </cols>
  <sheetData>
    <row r="1" ht="14.25">
      <c r="A1">
        <v>92955</v>
      </c>
    </row>
    <row r="2" ht="14.25">
      <c r="A2">
        <v>40740</v>
      </c>
    </row>
    <row r="3" ht="14.25">
      <c r="A3">
        <v>75864.04</v>
      </c>
    </row>
    <row r="4" ht="14.25">
      <c r="A4">
        <v>275812.2</v>
      </c>
    </row>
    <row r="5" ht="14.25">
      <c r="A5">
        <v>135000</v>
      </c>
    </row>
    <row r="6" ht="14.25">
      <c r="A6">
        <v>3803</v>
      </c>
    </row>
    <row r="7" ht="14.25">
      <c r="A7">
        <v>480468</v>
      </c>
    </row>
    <row r="8" ht="14.25">
      <c r="A8">
        <v>1463591</v>
      </c>
    </row>
    <row r="9" ht="14.25">
      <c r="A9">
        <v>1000</v>
      </c>
    </row>
    <row r="10" ht="14.25">
      <c r="A10">
        <v>1500</v>
      </c>
    </row>
    <row r="11" ht="14.25">
      <c r="A11">
        <v>11967.75</v>
      </c>
    </row>
    <row r="12" ht="14.25">
      <c r="A12">
        <v>15000</v>
      </c>
    </row>
    <row r="13" ht="14.25">
      <c r="A13">
        <v>389827</v>
      </c>
    </row>
    <row r="14" ht="14.25">
      <c r="A14">
        <v>1084122</v>
      </c>
    </row>
    <row r="15" ht="14.25">
      <c r="A15">
        <v>10000</v>
      </c>
    </row>
    <row r="16" ht="14.25">
      <c r="A16">
        <v>38000</v>
      </c>
    </row>
    <row r="17" ht="14.25">
      <c r="A17">
        <v>441247</v>
      </c>
    </row>
    <row r="18" ht="14.25">
      <c r="A18">
        <v>60715</v>
      </c>
    </row>
    <row r="19" ht="14.25">
      <c r="A19">
        <v>23173</v>
      </c>
    </row>
    <row r="20" ht="14.25">
      <c r="A20">
        <v>3603</v>
      </c>
    </row>
    <row r="21" ht="14.25">
      <c r="A21">
        <v>3155</v>
      </c>
    </row>
    <row r="22" ht="14.25">
      <c r="A22">
        <v>1155</v>
      </c>
    </row>
    <row r="23" ht="14.25">
      <c r="A23">
        <v>269891</v>
      </c>
    </row>
    <row r="24" ht="14.25">
      <c r="A24">
        <v>4832</v>
      </c>
    </row>
    <row r="25" ht="14.25">
      <c r="A25">
        <v>25000</v>
      </c>
    </row>
    <row r="27" ht="14.25">
      <c r="A27">
        <f>SUM(A1:A26)</f>
        <v>4952420.99</v>
      </c>
    </row>
    <row r="28" ht="14.25">
      <c r="A28">
        <f>'2013'!H130</f>
        <v>4246516</v>
      </c>
    </row>
    <row r="29" ht="14.25">
      <c r="A29">
        <f>A27-A28</f>
        <v>705904.9900000002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Lyndhurst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findir</dc:creator>
  <cp:keywords/>
  <dc:description/>
  <cp:lastModifiedBy>Angi Mancini</cp:lastModifiedBy>
  <cp:lastPrinted>2013-06-12T15:19:33Z</cp:lastPrinted>
  <dcterms:created xsi:type="dcterms:W3CDTF">2008-11-14T17:09:56Z</dcterms:created>
  <dcterms:modified xsi:type="dcterms:W3CDTF">2013-06-12T15:19:38Z</dcterms:modified>
  <cp:category/>
  <cp:version/>
  <cp:contentType/>
  <cp:contentStatus/>
</cp:coreProperties>
</file>